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工作\教育硕士\2020年度\录取\调剂\调剂录取\"/>
    </mc:Choice>
  </mc:AlternateContent>
  <xr:revisionPtr revIDLastSave="0" documentId="13_ncr:1_{8F852EFC-F0EE-46B9-BD73-BA36036686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M14" i="1"/>
  <c r="N14" i="1"/>
  <c r="M16" i="1" l="1"/>
  <c r="M17" i="1"/>
  <c r="M15" i="1"/>
  <c r="N16" i="1"/>
  <c r="N17" i="1"/>
  <c r="N15" i="1"/>
  <c r="M9" i="1"/>
  <c r="N9" i="1"/>
  <c r="M10" i="1"/>
  <c r="N10" i="1"/>
  <c r="M11" i="1"/>
  <c r="N11" i="1"/>
  <c r="M12" i="1"/>
  <c r="N12" i="1"/>
  <c r="N13" i="1"/>
  <c r="N8" i="1"/>
  <c r="M8" i="1"/>
  <c r="M6" i="1"/>
  <c r="M5" i="1"/>
  <c r="M3" i="1"/>
  <c r="M4" i="1"/>
  <c r="N4" i="1"/>
  <c r="N5" i="1"/>
  <c r="N3" i="1"/>
  <c r="N7" i="1"/>
  <c r="M7" i="1"/>
  <c r="N6" i="1"/>
</calcChain>
</file>

<file path=xl/sharedStrings.xml><?xml version="1.0" encoding="utf-8"?>
<sst xmlns="http://schemas.openxmlformats.org/spreadsheetml/2006/main" count="77" uniqueCount="54">
  <si>
    <t>序号</t>
    <phoneticPr fontId="2" type="noConversion"/>
  </si>
  <si>
    <t>姓名</t>
  </si>
  <si>
    <t>考生编号</t>
  </si>
  <si>
    <t>报考专业</t>
  </si>
  <si>
    <t>学习方式</t>
  </si>
  <si>
    <t>外国语</t>
  </si>
  <si>
    <t>初试总分</t>
  </si>
  <si>
    <t>复试笔试成绩</t>
  </si>
  <si>
    <t>复试面试成绩</t>
  </si>
  <si>
    <t>复试成绩</t>
  </si>
  <si>
    <t>综合成绩</t>
  </si>
  <si>
    <t>备注</t>
  </si>
  <si>
    <t>全日制</t>
  </si>
  <si>
    <t>全日制</t>
    <phoneticPr fontId="1" type="noConversion"/>
  </si>
  <si>
    <t>政治</t>
    <phoneticPr fontId="1" type="noConversion"/>
  </si>
  <si>
    <r>
      <rPr>
        <sz val="12"/>
        <rFont val="仿宋"/>
        <family val="3"/>
        <charset val="134"/>
      </rPr>
      <t>业务课1</t>
    </r>
  </si>
  <si>
    <r>
      <rPr>
        <sz val="12"/>
        <rFont val="仿宋"/>
        <family val="3"/>
        <charset val="134"/>
      </rPr>
      <t>业务课2</t>
    </r>
  </si>
  <si>
    <t>非全日制</t>
    <phoneticPr fontId="1" type="noConversion"/>
  </si>
  <si>
    <t>学科教学（思政）</t>
  </si>
  <si>
    <t>王菀贞</t>
  </si>
  <si>
    <t>103700210002864</t>
  </si>
  <si>
    <t>王珂萱</t>
  </si>
  <si>
    <t>104450690011119</t>
  </si>
  <si>
    <t>学科教学（语文）</t>
    <phoneticPr fontId="1" type="noConversion"/>
  </si>
  <si>
    <t>学科教学（数学）</t>
    <phoneticPr fontId="1" type="noConversion"/>
  </si>
  <si>
    <t>商慧迪</t>
  </si>
  <si>
    <t>104510730001003</t>
  </si>
  <si>
    <t>玄宁</t>
  </si>
  <si>
    <t>王金</t>
  </si>
  <si>
    <t>101650000007637</t>
  </si>
  <si>
    <t>105120210464509</t>
  </si>
  <si>
    <t>任滤非</t>
  </si>
  <si>
    <t>105110101300123</t>
  </si>
  <si>
    <t>刘笑琳</t>
  </si>
  <si>
    <t>105420412315879</t>
  </si>
  <si>
    <t>赵文倩</t>
  </si>
  <si>
    <t>103700210007986</t>
  </si>
  <si>
    <t>黎圆圆</t>
  </si>
  <si>
    <t>105120210461485</t>
  </si>
  <si>
    <t>田野</t>
  </si>
  <si>
    <t>105420141315842</t>
  </si>
  <si>
    <t>赵光丽</t>
  </si>
  <si>
    <t>100940444104338</t>
  </si>
  <si>
    <t>学科教学（思政）</t>
    <phoneticPr fontId="1" type="noConversion"/>
  </si>
  <si>
    <t>欧阳晨雨</t>
  </si>
  <si>
    <t>张慧强</t>
  </si>
  <si>
    <t>吴娜新</t>
  </si>
  <si>
    <t>101400008008506</t>
  </si>
  <si>
    <t>101350006400057</t>
  </si>
  <si>
    <t>104750045102222</t>
  </si>
  <si>
    <t>候依含</t>
  </si>
  <si>
    <t>104760000720257</t>
  </si>
  <si>
    <t>第一批调剂补录取</t>
    <phoneticPr fontId="1" type="noConversion"/>
  </si>
  <si>
    <t>2020年教育硕士研究生第四批次拟录取名单（调剂志愿）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</si>
</sst>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_);[Red]\(0.0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Arial"/>
      <family val="2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等线"/>
      <family val="2"/>
      <scheme val="minor"/>
    </font>
    <font>
      <b/>
      <sz val="12"/>
      <color theme="1"/>
      <name val="仿宋"/>
      <family val="3"/>
      <charset val="134"/>
    </font>
    <font>
      <sz val="11"/>
      <color theme="1"/>
      <name val="等线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176" fontId="5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/>
    </xf>
    <xf numFmtId="0" fontId="0" fillId="0" borderId="0" xfId="0"/>
    <xf numFmtId="176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8"/>
  <sheetViews>
    <sheetView tabSelected="1" workbookViewId="0">
      <selection activeCell="F21" sqref="F21"/>
    </sheetView>
  </sheetViews>
  <sheetFormatPr defaultRowHeight="15.75" x14ac:dyDescent="0.2"/>
  <cols>
    <col min="1" max="1" width="9" style="5"/>
    <col min="3" max="3" width="17.25" customWidth="1"/>
    <col min="4" max="4" width="20.625" customWidth="1"/>
    <col min="6" max="10" width="9" style="5"/>
    <col min="11" max="11" width="13.625" style="5" customWidth="1"/>
    <col min="12" max="12" width="13.625" customWidth="1"/>
    <col min="13" max="13" width="10" customWidth="1"/>
    <col min="14" max="14" width="9" style="2"/>
    <col min="15" max="15" width="17.625" customWidth="1"/>
  </cols>
  <sheetData>
    <row r="1" spans="1:15" ht="15.75" customHeight="1" x14ac:dyDescent="0.2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95" customHeight="1" x14ac:dyDescent="0.2">
      <c r="A2" s="4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3" t="s">
        <v>14</v>
      </c>
      <c r="H2" s="3" t="s">
        <v>15</v>
      </c>
      <c r="I2" s="3" t="s">
        <v>16</v>
      </c>
      <c r="J2" s="4" t="s">
        <v>6</v>
      </c>
      <c r="K2" s="4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15.95" customHeight="1" x14ac:dyDescent="0.2">
      <c r="A3" s="3">
        <v>1</v>
      </c>
      <c r="B3" s="18" t="s">
        <v>19</v>
      </c>
      <c r="C3" s="18" t="s">
        <v>20</v>
      </c>
      <c r="D3" s="19" t="s">
        <v>23</v>
      </c>
      <c r="E3" s="9" t="s">
        <v>17</v>
      </c>
      <c r="F3" s="16">
        <v>72</v>
      </c>
      <c r="G3" s="16">
        <v>71</v>
      </c>
      <c r="H3" s="16">
        <v>98</v>
      </c>
      <c r="I3" s="16">
        <v>111</v>
      </c>
      <c r="J3" s="16">
        <v>352</v>
      </c>
      <c r="K3" s="17">
        <v>60</v>
      </c>
      <c r="L3" s="17">
        <v>88.2</v>
      </c>
      <c r="M3" s="14">
        <f>K3*0.4+L3*0.6</f>
        <v>76.92</v>
      </c>
      <c r="N3" s="14">
        <f>J3/5*0.6+(K3*0.4+L3*0.6)*0.4</f>
        <v>73.00800000000001</v>
      </c>
      <c r="O3" s="8"/>
    </row>
    <row r="4" spans="1:15" ht="15.95" customHeight="1" x14ac:dyDescent="0.2">
      <c r="A4" s="3">
        <v>2</v>
      </c>
      <c r="B4" s="18" t="s">
        <v>27</v>
      </c>
      <c r="C4" s="18" t="s">
        <v>29</v>
      </c>
      <c r="D4" s="19" t="s">
        <v>23</v>
      </c>
      <c r="E4" s="9" t="s">
        <v>17</v>
      </c>
      <c r="F4" s="16">
        <v>48</v>
      </c>
      <c r="G4" s="16">
        <v>63</v>
      </c>
      <c r="H4" s="16">
        <v>138</v>
      </c>
      <c r="I4" s="16">
        <v>121</v>
      </c>
      <c r="J4" s="16">
        <v>370</v>
      </c>
      <c r="K4" s="17">
        <v>83</v>
      </c>
      <c r="L4" s="15">
        <v>91.3</v>
      </c>
      <c r="M4" s="14">
        <f>K4*0.4+L4*0.6</f>
        <v>87.97999999999999</v>
      </c>
      <c r="N4" s="14">
        <f t="shared" ref="N4:N5" si="0">J4/5*0.6+(K4*0.4+L4*0.6)*0.4</f>
        <v>79.591999999999999</v>
      </c>
      <c r="O4" s="8"/>
    </row>
    <row r="5" spans="1:15" ht="15.95" customHeight="1" x14ac:dyDescent="0.2">
      <c r="A5" s="3">
        <v>3</v>
      </c>
      <c r="B5" s="18" t="s">
        <v>28</v>
      </c>
      <c r="C5" s="18" t="s">
        <v>30</v>
      </c>
      <c r="D5" s="19" t="s">
        <v>23</v>
      </c>
      <c r="E5" s="9" t="s">
        <v>17</v>
      </c>
      <c r="F5" s="16">
        <v>61</v>
      </c>
      <c r="G5" s="16">
        <v>64</v>
      </c>
      <c r="H5" s="16">
        <v>136</v>
      </c>
      <c r="I5" s="16">
        <v>98</v>
      </c>
      <c r="J5" s="16">
        <v>359</v>
      </c>
      <c r="K5" s="15">
        <v>82</v>
      </c>
      <c r="L5" s="15">
        <v>87.7</v>
      </c>
      <c r="M5" s="14">
        <f>K5*0.4+L5*0.6</f>
        <v>85.42</v>
      </c>
      <c r="N5" s="14">
        <f t="shared" si="0"/>
        <v>77.24799999999999</v>
      </c>
      <c r="O5" s="8"/>
    </row>
    <row r="6" spans="1:15" ht="15.95" customHeight="1" x14ac:dyDescent="0.2">
      <c r="A6" s="3">
        <v>4</v>
      </c>
      <c r="B6" s="18" t="s">
        <v>21</v>
      </c>
      <c r="C6" s="18" t="s">
        <v>22</v>
      </c>
      <c r="D6" s="19" t="s">
        <v>24</v>
      </c>
      <c r="E6" s="9" t="s">
        <v>17</v>
      </c>
      <c r="F6" s="16">
        <v>56</v>
      </c>
      <c r="G6" s="16">
        <v>53</v>
      </c>
      <c r="H6" s="16">
        <v>118</v>
      </c>
      <c r="I6" s="16">
        <v>117</v>
      </c>
      <c r="J6" s="16">
        <v>344</v>
      </c>
      <c r="K6" s="17">
        <v>75</v>
      </c>
      <c r="L6" s="17">
        <v>93</v>
      </c>
      <c r="M6" s="14">
        <f>K6*0.3+L6*0.7</f>
        <v>87.6</v>
      </c>
      <c r="N6" s="14">
        <f>J6/5*0.6+(K6*0.3+L6*0.7)*0.4</f>
        <v>76.319999999999993</v>
      </c>
      <c r="O6" s="8"/>
    </row>
    <row r="7" spans="1:15" ht="15.95" customHeight="1" x14ac:dyDescent="0.2">
      <c r="A7" s="3">
        <v>5</v>
      </c>
      <c r="B7" s="18" t="s">
        <v>25</v>
      </c>
      <c r="C7" s="18" t="s">
        <v>26</v>
      </c>
      <c r="D7" s="19" t="s">
        <v>24</v>
      </c>
      <c r="E7" s="9" t="s">
        <v>17</v>
      </c>
      <c r="F7" s="16">
        <v>51</v>
      </c>
      <c r="G7" s="16">
        <v>54</v>
      </c>
      <c r="H7" s="16">
        <v>111</v>
      </c>
      <c r="I7" s="16">
        <v>116</v>
      </c>
      <c r="J7" s="16">
        <v>332</v>
      </c>
      <c r="K7" s="17">
        <v>67</v>
      </c>
      <c r="L7" s="17">
        <v>96</v>
      </c>
      <c r="M7" s="14">
        <f t="shared" ref="M7" si="1">K7*0.3+L7*0.7</f>
        <v>87.299999999999983</v>
      </c>
      <c r="N7" s="14">
        <f>J7/5*0.6+(K7*0.3+L7*0.7)*0.4</f>
        <v>74.759999999999991</v>
      </c>
      <c r="O7" s="8"/>
    </row>
    <row r="8" spans="1:15" ht="15.95" customHeight="1" x14ac:dyDescent="0.2">
      <c r="A8" s="3">
        <v>6</v>
      </c>
      <c r="B8" s="18" t="s">
        <v>31</v>
      </c>
      <c r="C8" s="18" t="s">
        <v>32</v>
      </c>
      <c r="D8" s="19" t="s">
        <v>43</v>
      </c>
      <c r="E8" s="9" t="s">
        <v>13</v>
      </c>
      <c r="F8" s="16">
        <v>64</v>
      </c>
      <c r="G8" s="16">
        <v>70</v>
      </c>
      <c r="H8" s="16">
        <v>90</v>
      </c>
      <c r="I8" s="16">
        <v>127</v>
      </c>
      <c r="J8" s="16">
        <v>351</v>
      </c>
      <c r="K8" s="17">
        <v>80</v>
      </c>
      <c r="L8" s="17">
        <v>89.4</v>
      </c>
      <c r="M8" s="14">
        <f t="shared" ref="M8" si="2">K8*0.5+L8*0.5</f>
        <v>84.7</v>
      </c>
      <c r="N8" s="14">
        <f t="shared" ref="N8" si="3">J8/5*0.6+(K8*0.5+L8*0.5)*0.4</f>
        <v>76</v>
      </c>
      <c r="O8" s="8"/>
    </row>
    <row r="9" spans="1:15" ht="15.95" customHeight="1" x14ac:dyDescent="0.2">
      <c r="A9" s="3">
        <v>7</v>
      </c>
      <c r="B9" s="18" t="s">
        <v>33</v>
      </c>
      <c r="C9" s="18" t="s">
        <v>34</v>
      </c>
      <c r="D9" s="19" t="s">
        <v>43</v>
      </c>
      <c r="E9" s="9" t="s">
        <v>13</v>
      </c>
      <c r="F9" s="16">
        <v>65</v>
      </c>
      <c r="G9" s="16">
        <v>77</v>
      </c>
      <c r="H9" s="16">
        <v>105</v>
      </c>
      <c r="I9" s="16">
        <v>99</v>
      </c>
      <c r="J9" s="16">
        <v>346</v>
      </c>
      <c r="K9" s="17">
        <v>80</v>
      </c>
      <c r="L9" s="17">
        <v>90.6</v>
      </c>
      <c r="M9" s="14">
        <f t="shared" ref="M9:M13" si="4">K9*0.5+L9*0.5</f>
        <v>85.3</v>
      </c>
      <c r="N9" s="14">
        <f t="shared" ref="N9:N13" si="5">J9/5*0.6+(K9*0.5+L9*0.5)*0.4</f>
        <v>75.64</v>
      </c>
      <c r="O9" s="8"/>
    </row>
    <row r="10" spans="1:15" ht="15.95" customHeight="1" x14ac:dyDescent="0.2">
      <c r="A10" s="3">
        <v>8</v>
      </c>
      <c r="B10" s="18" t="s">
        <v>35</v>
      </c>
      <c r="C10" s="18" t="s">
        <v>36</v>
      </c>
      <c r="D10" s="19" t="s">
        <v>43</v>
      </c>
      <c r="E10" s="9" t="s">
        <v>13</v>
      </c>
      <c r="F10" s="16">
        <v>73</v>
      </c>
      <c r="G10" s="16">
        <v>74</v>
      </c>
      <c r="H10" s="16">
        <v>110</v>
      </c>
      <c r="I10" s="16">
        <v>86</v>
      </c>
      <c r="J10" s="16">
        <v>343</v>
      </c>
      <c r="K10" s="17">
        <v>84</v>
      </c>
      <c r="L10" s="17">
        <v>87.6</v>
      </c>
      <c r="M10" s="14">
        <f t="shared" si="4"/>
        <v>85.8</v>
      </c>
      <c r="N10" s="14">
        <f t="shared" si="5"/>
        <v>75.47999999999999</v>
      </c>
      <c r="O10" s="8"/>
    </row>
    <row r="11" spans="1:15" ht="15.95" customHeight="1" x14ac:dyDescent="0.2">
      <c r="A11" s="3">
        <v>9</v>
      </c>
      <c r="B11" s="18" t="s">
        <v>37</v>
      </c>
      <c r="C11" s="18" t="s">
        <v>38</v>
      </c>
      <c r="D11" s="19" t="s">
        <v>43</v>
      </c>
      <c r="E11" s="9" t="s">
        <v>13</v>
      </c>
      <c r="F11" s="16">
        <v>47</v>
      </c>
      <c r="G11" s="16">
        <v>55</v>
      </c>
      <c r="H11" s="16">
        <v>136</v>
      </c>
      <c r="I11" s="16">
        <v>127</v>
      </c>
      <c r="J11" s="16">
        <v>365</v>
      </c>
      <c r="K11" s="17">
        <v>72</v>
      </c>
      <c r="L11" s="17">
        <v>86</v>
      </c>
      <c r="M11" s="14">
        <f t="shared" si="4"/>
        <v>79</v>
      </c>
      <c r="N11" s="14">
        <f t="shared" si="5"/>
        <v>75.400000000000006</v>
      </c>
      <c r="O11" s="8"/>
    </row>
    <row r="12" spans="1:15" ht="15.95" customHeight="1" x14ac:dyDescent="0.2">
      <c r="A12" s="3">
        <v>10</v>
      </c>
      <c r="B12" s="18" t="s">
        <v>39</v>
      </c>
      <c r="C12" s="18" t="s">
        <v>40</v>
      </c>
      <c r="D12" s="19" t="s">
        <v>43</v>
      </c>
      <c r="E12" s="9" t="s">
        <v>13</v>
      </c>
      <c r="F12" s="16">
        <v>67</v>
      </c>
      <c r="G12" s="16">
        <v>71</v>
      </c>
      <c r="H12" s="16">
        <v>112</v>
      </c>
      <c r="I12" s="16">
        <v>103</v>
      </c>
      <c r="J12" s="16">
        <v>353</v>
      </c>
      <c r="K12" s="17">
        <v>74</v>
      </c>
      <c r="L12" s="17">
        <v>82.8</v>
      </c>
      <c r="M12" s="14">
        <f t="shared" si="4"/>
        <v>78.400000000000006</v>
      </c>
      <c r="N12" s="14">
        <f t="shared" si="5"/>
        <v>73.72</v>
      </c>
      <c r="O12" s="8"/>
    </row>
    <row r="13" spans="1:15" ht="15.95" customHeight="1" x14ac:dyDescent="0.2">
      <c r="A13" s="10">
        <v>11</v>
      </c>
      <c r="B13" s="18" t="s">
        <v>41</v>
      </c>
      <c r="C13" s="18" t="s">
        <v>42</v>
      </c>
      <c r="D13" s="19" t="s">
        <v>43</v>
      </c>
      <c r="E13" s="9" t="s">
        <v>13</v>
      </c>
      <c r="F13" s="16">
        <v>69</v>
      </c>
      <c r="G13" s="16">
        <v>64</v>
      </c>
      <c r="H13" s="16">
        <v>106</v>
      </c>
      <c r="I13" s="16">
        <v>109</v>
      </c>
      <c r="J13" s="16">
        <v>348</v>
      </c>
      <c r="K13" s="17">
        <v>72</v>
      </c>
      <c r="L13" s="17">
        <v>83.8</v>
      </c>
      <c r="M13" s="14">
        <f>K13*0.5+L13*0.5</f>
        <v>77.900000000000006</v>
      </c>
      <c r="N13" s="14">
        <f t="shared" si="5"/>
        <v>72.92</v>
      </c>
      <c r="O13" s="8"/>
    </row>
    <row r="14" spans="1:15" s="7" customFormat="1" ht="15.95" customHeight="1" x14ac:dyDescent="0.2">
      <c r="A14" s="10">
        <v>12</v>
      </c>
      <c r="B14" s="13" t="s">
        <v>50</v>
      </c>
      <c r="C14" s="20" t="s">
        <v>51</v>
      </c>
      <c r="D14" s="13" t="s">
        <v>18</v>
      </c>
      <c r="E14" s="13" t="s">
        <v>12</v>
      </c>
      <c r="F14" s="16">
        <v>67</v>
      </c>
      <c r="G14" s="16">
        <v>66</v>
      </c>
      <c r="H14" s="16">
        <v>105</v>
      </c>
      <c r="I14" s="16">
        <v>97</v>
      </c>
      <c r="J14" s="16">
        <v>335</v>
      </c>
      <c r="K14" s="17">
        <v>65</v>
      </c>
      <c r="L14" s="17">
        <v>87.83</v>
      </c>
      <c r="M14" s="14">
        <f>K14*0.5+L14*0.5</f>
        <v>76.414999999999992</v>
      </c>
      <c r="N14" s="14">
        <f>J14/5*0.6+(K14*0.5+L14*0.5)*0.4</f>
        <v>70.765999999999991</v>
      </c>
      <c r="O14" s="8" t="s">
        <v>52</v>
      </c>
    </row>
    <row r="15" spans="1:15" ht="15.95" customHeight="1" x14ac:dyDescent="0.2">
      <c r="A15" s="10">
        <v>12</v>
      </c>
      <c r="B15" s="18" t="s">
        <v>44</v>
      </c>
      <c r="C15" s="18" t="s">
        <v>47</v>
      </c>
      <c r="D15" s="19" t="s">
        <v>43</v>
      </c>
      <c r="E15" s="9" t="s">
        <v>17</v>
      </c>
      <c r="F15" s="16">
        <v>53</v>
      </c>
      <c r="G15" s="16">
        <v>63</v>
      </c>
      <c r="H15" s="16">
        <v>104</v>
      </c>
      <c r="I15" s="16">
        <v>111</v>
      </c>
      <c r="J15" s="16">
        <v>331</v>
      </c>
      <c r="K15" s="17">
        <v>63</v>
      </c>
      <c r="L15" s="17">
        <v>86.8</v>
      </c>
      <c r="M15" s="14">
        <f>K15*0.55+L15*0.5</f>
        <v>78.050000000000011</v>
      </c>
      <c r="N15" s="14">
        <f>J15/5*0.6+(K15*0.5+L15*0.5)*0.4</f>
        <v>69.680000000000007</v>
      </c>
      <c r="O15" s="1"/>
    </row>
    <row r="16" spans="1:15" ht="15.95" customHeight="1" x14ac:dyDescent="0.2">
      <c r="A16" s="10">
        <v>13</v>
      </c>
      <c r="B16" s="18" t="s">
        <v>45</v>
      </c>
      <c r="C16" s="18" t="s">
        <v>48</v>
      </c>
      <c r="D16" s="19" t="s">
        <v>43</v>
      </c>
      <c r="E16" s="9" t="s">
        <v>17</v>
      </c>
      <c r="F16" s="16">
        <v>57</v>
      </c>
      <c r="G16" s="16">
        <v>74</v>
      </c>
      <c r="H16" s="16">
        <v>113</v>
      </c>
      <c r="I16" s="16">
        <v>91</v>
      </c>
      <c r="J16" s="16">
        <v>335</v>
      </c>
      <c r="K16" s="17">
        <v>60</v>
      </c>
      <c r="L16" s="17">
        <v>84.6</v>
      </c>
      <c r="M16" s="14">
        <f t="shared" ref="M16:M17" si="6">K16*0.55+L16*0.5</f>
        <v>75.3</v>
      </c>
      <c r="N16" s="14">
        <f t="shared" ref="N16:N17" si="7">J16/5*0.6+(K16*0.5+L16*0.5)*0.4</f>
        <v>69.12</v>
      </c>
      <c r="O16" s="1"/>
    </row>
    <row r="17" spans="1:106" ht="15.95" customHeight="1" x14ac:dyDescent="0.2">
      <c r="A17" s="10">
        <v>14</v>
      </c>
      <c r="B17" s="18" t="s">
        <v>46</v>
      </c>
      <c r="C17" s="18" t="s">
        <v>49</v>
      </c>
      <c r="D17" s="19" t="s">
        <v>43</v>
      </c>
      <c r="E17" s="9" t="s">
        <v>17</v>
      </c>
      <c r="F17" s="16">
        <v>77</v>
      </c>
      <c r="G17" s="16">
        <v>66</v>
      </c>
      <c r="H17" s="16">
        <v>90</v>
      </c>
      <c r="I17" s="16">
        <v>111</v>
      </c>
      <c r="J17" s="16">
        <v>344</v>
      </c>
      <c r="K17" s="17">
        <v>84</v>
      </c>
      <c r="L17" s="17">
        <v>88</v>
      </c>
      <c r="M17" s="14">
        <f t="shared" si="6"/>
        <v>90.2</v>
      </c>
      <c r="N17" s="14">
        <f t="shared" si="7"/>
        <v>75.679999999999993</v>
      </c>
      <c r="O17" s="1"/>
    </row>
    <row r="18" spans="1:106" s="12" customFormat="1" ht="14.25" x14ac:dyDescent="0.2">
      <c r="A18" s="11"/>
      <c r="B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</sheetData>
  <sortState xmlns:xlrd2="http://schemas.microsoft.com/office/spreadsheetml/2017/richdata2" ref="A3:O13">
    <sortCondition descending="1" ref="N2"/>
  </sortState>
  <mergeCells count="1">
    <mergeCell ref="A1:O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2020-06-10T03:26:27Z</dcterms:modified>
</cp:coreProperties>
</file>